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text\DSF\RPRP\spolecna_RPRP\spolecna_RRP\15 Rating\ZEH OP PIK\"/>
    </mc:Choice>
  </mc:AlternateContent>
  <bookViews>
    <workbookView xWindow="240" yWindow="150" windowWidth="15600" windowHeight="997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8" i="1" l="1"/>
  <c r="D6" i="1" l="1"/>
  <c r="G16" i="1" l="1"/>
  <c r="D24" i="1" l="1"/>
  <c r="H7" i="1" l="1"/>
  <c r="G7" i="1"/>
  <c r="C24" i="1"/>
  <c r="H23" i="1"/>
  <c r="H28" i="1" s="1"/>
  <c r="G23" i="1"/>
  <c r="G28" i="1" s="1"/>
  <c r="D11" i="1"/>
  <c r="H8" i="1" s="1"/>
  <c r="C11" i="1"/>
  <c r="G8" i="1" s="1"/>
  <c r="H19" i="1"/>
  <c r="G19" i="1"/>
  <c r="H16" i="1"/>
  <c r="H27" i="1" s="1"/>
  <c r="G27" i="1"/>
  <c r="D27" i="1"/>
  <c r="H20" i="1" s="1"/>
  <c r="D16" i="1"/>
  <c r="H22" i="1" s="1"/>
  <c r="H17" i="1"/>
  <c r="H12" i="1"/>
  <c r="H10" i="1"/>
  <c r="C27" i="1"/>
  <c r="G20" i="1" s="1"/>
  <c r="C16" i="1"/>
  <c r="G21" i="1"/>
  <c r="G17" i="1"/>
  <c r="G12" i="1"/>
  <c r="G10" i="1"/>
  <c r="H15" i="1" l="1"/>
  <c r="H14" i="1"/>
  <c r="H9" i="1"/>
  <c r="G13" i="1"/>
  <c r="G22" i="1"/>
  <c r="G11" i="1"/>
  <c r="G26" i="1" s="1"/>
  <c r="G18" i="1"/>
  <c r="G14" i="1"/>
  <c r="G15" i="1"/>
  <c r="H18" i="1"/>
  <c r="G9" i="1"/>
  <c r="H13" i="1"/>
  <c r="H11" i="1"/>
  <c r="H26" i="1" s="1"/>
  <c r="H30" i="1" s="1"/>
  <c r="H21" i="1"/>
  <c r="G31" i="1" l="1"/>
</calcChain>
</file>

<file path=xl/sharedStrings.xml><?xml version="1.0" encoding="utf-8"?>
<sst xmlns="http://schemas.openxmlformats.org/spreadsheetml/2006/main" count="56" uniqueCount="53">
  <si>
    <t>Likvidita celková</t>
  </si>
  <si>
    <t>Oběžná aktiva</t>
  </si>
  <si>
    <t>Krátkodobé závazky</t>
  </si>
  <si>
    <t>Krátkodobé (běžné) bankovní úvěry</t>
  </si>
  <si>
    <t>Krátkodobé finanční výpomoci</t>
  </si>
  <si>
    <t>Likvidita běžná</t>
  </si>
  <si>
    <t>Likvidita rychlá</t>
  </si>
  <si>
    <t>Zásoby</t>
  </si>
  <si>
    <t>Finanční majetek</t>
  </si>
  <si>
    <t>Pasiva</t>
  </si>
  <si>
    <t>Vlastní kapitál</t>
  </si>
  <si>
    <t>Leverage</t>
  </si>
  <si>
    <t>Dlouhodobé závazky</t>
  </si>
  <si>
    <t>Úrokové krytí</t>
  </si>
  <si>
    <t>Nákladové úroky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</si>
  <si>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</si>
  <si>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</si>
  <si>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</si>
  <si>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</si>
  <si>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</si>
  <si>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</si>
  <si>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</si>
  <si>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</si>
  <si>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</si>
  <si>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</si>
  <si>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</si>
  <si>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</si>
  <si>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</si>
  <si>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</si>
  <si>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Tržby za zboží</t>
  </si>
  <si>
    <t>Suma tržeb</t>
  </si>
  <si>
    <t>ROZVAHA</t>
  </si>
  <si>
    <t>VZZ</t>
  </si>
  <si>
    <t>Tržby z prodeje dlouh. majetku a materiálu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</si>
  <si>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</si>
  <si>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</si>
  <si>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</si>
  <si>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</si>
  <si>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</si>
  <si>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</si>
  <si>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</si>
  <si>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</si>
  <si>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>Údaje vyplňte v tisísích Kč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</si>
  <si>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</si>
  <si>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</si>
  <si>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</si>
  <si>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HV za účetní období (EAT) - po zdanění</t>
  </si>
  <si>
    <t>HV za účetní období (EBT) - před zdaněním</t>
  </si>
  <si>
    <t>Tržby za výrobky a služby</t>
  </si>
  <si>
    <t>Stálá aktiva v % dlouhodobých pasiv</t>
  </si>
  <si>
    <t>Pohledávky po splatnosti (doplň. údaje) (delší jak 180 dnů)</t>
  </si>
  <si>
    <t>Provádění neoprávněných zásahů v dokumentu a zkreslení údajů pro účely ekonomického hodnocení může být posouzeno podle § 212 odst. 1 zákona č. 40/2009 Sb., trestní zákon jako dotační podvod.</t>
  </si>
  <si>
    <t>Pokud jsou vyplněny údaje za r. 2013, čestně prohlašuji, že k datu odeslání předběžné žádosti nebylo dosud podáno daňové přiznání za rok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</si>
</sst>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.5"/>
      <color rgb="FF0000FF"/>
      <name val="Arial"/>
      <family val="2"/>
      <charset val="238"/>
    </font>
    <font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/>
    <xf numFmtId="164" fontId="0" fillId="0" borderId="0" xfId="0" applyNumberFormat="1"/>
    <xf numFmtId="0" fontId="4" fillId="0" borderId="0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0" fontId="0" fillId="3" borderId="10" xfId="0" applyFill="1" applyBorder="1" applyProtection="1"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4" fontId="0" fillId="3" borderId="11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8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10" xfId="0" applyNumberFormat="1" applyFont="1" applyFill="1" applyBorder="1" applyAlignment="1" applyProtection="1">
      <alignment horizontal="right"/>
      <protection hidden="1"/>
    </xf>
    <xf numFmtId="0" fontId="5" fillId="3" borderId="12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3" fontId="0" fillId="3" borderId="19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/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0" fillId="3" borderId="22" xfId="0" applyNumberForma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4" fontId="3" fillId="3" borderId="21" xfId="0" applyNumberFormat="1" applyFont="1" applyFill="1" applyBorder="1" applyAlignment="1" applyProtection="1">
      <alignment horizontal="right"/>
      <protection hidden="1"/>
    </xf>
    <xf numFmtId="0" fontId="8" fillId="0" borderId="0" xfId="0" applyFont="1"/>
    <xf numFmtId="0" fontId="2" fillId="4" borderId="0" xfId="0" applyFont="1" applyFill="1" applyBorder="1" applyAlignment="1">
      <alignment horizontal="center"/>
    </xf>
    <xf numFmtId="0" fontId="0" fillId="5" borderId="8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4" fontId="0" fillId="5" borderId="8" xfId="0" applyNumberFormat="1" applyFill="1" applyBorder="1" applyAlignment="1" applyProtection="1">
      <alignment horizontal="right"/>
      <protection hidden="1"/>
    </xf>
    <xf numFmtId="4" fontId="0" fillId="5" borderId="9" xfId="0" applyNumberFormat="1" applyFill="1" applyBorder="1" applyAlignment="1" applyProtection="1">
      <alignment horizontal="right"/>
      <protection hidden="1"/>
    </xf>
    <xf numFmtId="1" fontId="9" fillId="0" borderId="0" xfId="0" applyNumberFormat="1" applyFont="1" applyFill="1" applyBorder="1" applyAlignment="1">
      <alignment horizontal="center"/>
    </xf>
    <xf numFmtId="3" fontId="0" fillId="0" borderId="20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2" borderId="10" xfId="0" applyNumberFormat="1" applyFill="1" applyBorder="1"/>
    <xf numFmtId="3" fontId="0" fillId="0" borderId="22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1" fillId="2" borderId="21" xfId="0" applyNumberFormat="1" applyFont="1" applyFill="1" applyBorder="1"/>
    <xf numFmtId="3" fontId="1" fillId="0" borderId="27" xfId="0" applyNumberFormat="1" applyFont="1" applyBorder="1" applyProtection="1">
      <protection locked="0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3" fontId="5" fillId="0" borderId="20" xfId="0" applyNumberFormat="1" applyFont="1" applyBorder="1" applyProtection="1">
      <protection locked="0"/>
    </xf>
    <xf numFmtId="3" fontId="5" fillId="2" borderId="20" xfId="0" applyNumberFormat="1" applyFont="1" applyFill="1" applyBorder="1"/>
    <xf numFmtId="3" fontId="5" fillId="0" borderId="21" xfId="0" applyNumberFormat="1" applyFont="1" applyBorder="1" applyProtection="1">
      <protection locked="0"/>
    </xf>
    <xf numFmtId="3" fontId="5" fillId="0" borderId="22" xfId="0" applyNumberFormat="1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7" xfId="0" applyFont="1" applyFill="1" applyBorder="1" applyAlignment="1" applyProtection="1">
      <alignment wrapText="1"/>
      <protection hidden="1"/>
    </xf>
    <xf numFmtId="4" fontId="3" fillId="3" borderId="9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Protection="1"/>
    <xf numFmtId="3" fontId="0" fillId="2" borderId="10" xfId="0" applyNumberFormat="1" applyFill="1" applyBorder="1" applyProtection="1"/>
    <xf numFmtId="3" fontId="0" fillId="2" borderId="11" xfId="0" applyNumberFormat="1" applyFill="1" applyBorder="1" applyProtection="1"/>
    <xf numFmtId="3" fontId="5" fillId="2" borderId="10" xfId="0" applyNumberFormat="1" applyFont="1" applyFill="1" applyBorder="1" applyProtection="1"/>
    <xf numFmtId="3" fontId="0" fillId="2" borderId="9" xfId="0" applyNumberFormat="1" applyFill="1" applyBorder="1" applyProtection="1"/>
    <xf numFmtId="3" fontId="0" fillId="2" borderId="1" xfId="0" applyNumberFormat="1" applyFill="1" applyBorder="1" applyAlignment="1" applyProtection="1">
      <alignment vertical="center"/>
    </xf>
    <xf numFmtId="3" fontId="0" fillId="2" borderId="8" xfId="0" applyNumberFormat="1" applyFill="1" applyBorder="1" applyProtection="1"/>
    <xf numFmtId="3" fontId="1" fillId="2" borderId="10" xfId="0" applyNumberFormat="1" applyFont="1" applyFill="1" applyBorder="1" applyProtection="1"/>
    <xf numFmtId="3" fontId="5" fillId="2" borderId="11" xfId="0" applyNumberFormat="1" applyFont="1" applyFill="1" applyBorder="1" applyProtection="1"/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" fillId="2" borderId="7" xfId="0" applyFont="1" applyFill="1" applyBorder="1"/>
  </cellXfs>
  <cellStyles count="1">
    <cellStyle name="Normální" xfId="0" builtinId="0"/>
  </cellStyles>
  <dxfs count="12"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511175</xdr:colOff>
      <xdr:row>0</xdr:row>
      <xdr:rowOff>138641</xdr:rowOff>
    </xdr:from>
    <xdr:to>
      <xdr:col>5</xdr:col>
      <xdr:colOff>1389592</xdr:colOff>
      <xdr:row>3</xdr:row>
      <xdr:rowOff>161925</xdr:rowOff>
    </xdr:to>
    <xdr:pic>
      <xdr:nvPicPr>
        <xdr:cNvPr id="1109" name="Picture 2" descr="CzechInves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842" y="138641"/>
          <a:ext cx="1524000" cy="573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1914525</xdr:colOff>
      <xdr:row>0</xdr:row>
      <xdr:rowOff>38100</xdr:rowOff>
    </xdr:from>
    <xdr:to>
      <xdr:col>8</xdr:col>
      <xdr:colOff>202141</xdr:colOff>
      <xdr:row>4</xdr:row>
      <xdr:rowOff>42333</xdr:rowOff>
    </xdr:to>
    <xdr:pic>
      <xdr:nvPicPr>
        <xdr:cNvPr id="1110" name="Picture 6" descr="http://k315.feld.cvut.cz/elen/sites/default/files/field/image/logo_mpo_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38100"/>
          <a:ext cx="1590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276225</xdr:colOff>
      <xdr:row>0</xdr:row>
      <xdr:rowOff>66675</xdr:rowOff>
    </xdr:from>
    <xdr:to>
      <xdr:col>13</xdr:col>
      <xdr:colOff>342900</xdr:colOff>
      <xdr:row>3</xdr:row>
      <xdr:rowOff>123825</xdr:rowOff>
    </xdr:to>
    <xdr:pic>
      <xdr:nvPicPr>
        <xdr:cNvPr id="11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66675"/>
          <a:ext cx="3295650" cy="647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0" zoomScaleNormal="90" workbookViewId="0">
      <selection activeCell="C6" sqref="C6"/>
    </sheetView>
  </sheetViews>
  <sheetFormatPr defaultRowHeight="15" x14ac:dyDescent="0.25"/>
  <cols>
    <col min="1" max="1" width="3.28515625" customWidth="1"/>
    <col min="2" max="2" width="38.5703125" customWidth="1"/>
    <col min="3" max="4" width="13" customWidth="1"/>
    <col min="5" max="5" width="9.7109375" customWidth="1"/>
    <col min="6" max="6" width="25.7109375" customWidth="1"/>
    <col min="7" max="8" width="10.42578125" customWidth="1"/>
    <col min="10" max="10" width="11.85546875" bestFit="1" customWidth="1"/>
  </cols>
  <sheetData>
    <row r="1" spans="1:10" ht="12" customHeight="1" x14ac:dyDescent="0.25"/>
    <row r="2" spans="1:10" ht="15.75" x14ac:dyDescent="0.25">
      <c r="B2" s="8" t="s">
        <v>43</v>
      </c>
      <c r="C2" s="8" t="s">
        <v>42</v>
      </c>
    </row>
    <row r="3" spans="1:10" ht="15.75" thickBot="1" x14ac:dyDescent="0.3"/>
    <row r="4" spans="1:10" ht="15.75" thickBot="1" x14ac:dyDescent="0.3">
      <c r="B4" s="9" t="s">
        <v>35</v>
      </c>
      <c r="C4" s="101"/>
      <c r="D4" s="102"/>
    </row>
    <row r="5" spans="1:10" ht="15.75" thickBot="1" x14ac:dyDescent="0.3">
      <c r="B5" s="9" t="s">
        <v>36</v>
      </c>
      <c r="C5" s="101"/>
      <c r="D5" s="102"/>
    </row>
    <row r="6" spans="1:10" ht="15.75" thickBot="1" x14ac:dyDescent="0.3">
      <c r="B6" s="9" t="s">
        <v>37</v>
      </c>
      <c r="C6" s="86"/>
      <c r="D6" s="68">
        <f>C6</f>
        <v>0</v>
      </c>
    </row>
    <row r="7" spans="1:10" ht="15.75" thickBot="1" x14ac:dyDescent="0.3">
      <c r="A7" s="2"/>
      <c r="F7" s="51"/>
      <c r="G7" s="17">
        <f>C8</f>
        <v>2013</v>
      </c>
      <c r="H7" s="18">
        <f>D8</f>
        <v>2014</v>
      </c>
    </row>
    <row r="8" spans="1:10" ht="15.75" thickBot="1" x14ac:dyDescent="0.3">
      <c r="B8" s="10" t="s">
        <v>31</v>
      </c>
      <c r="C8" s="91">
        <f>D8-1</f>
        <v>2013</v>
      </c>
      <c r="D8" s="62">
        <v>2014</v>
      </c>
      <c r="F8" s="19" t="s">
        <v>0</v>
      </c>
      <c r="G8" s="20" t="e">
        <f>(C11-C13-C22)/(C19+C20+C21)</f>
        <v>#DIV/0!</v>
      </c>
      <c r="H8" s="26" t="e">
        <f>(D11-D13-D22)/(D19+D20+D21)</f>
        <v>#DIV/0!</v>
      </c>
    </row>
    <row r="9" spans="1:10" x14ac:dyDescent="0.25">
      <c r="B9" s="77" t="s">
        <v>16</v>
      </c>
      <c r="C9" s="92"/>
      <c r="D9" s="80"/>
      <c r="F9" s="21" t="s">
        <v>5</v>
      </c>
      <c r="G9" s="22" t="e">
        <f>(C11-C12-C13-C22)/(C19+C20+C21)</f>
        <v>#DIV/0!</v>
      </c>
      <c r="H9" s="30" t="e">
        <f>(D11-D12-D13-D22)/(D19+D20+D21)</f>
        <v>#DIV/0!</v>
      </c>
    </row>
    <row r="10" spans="1:10" ht="15.75" thickBot="1" x14ac:dyDescent="0.3">
      <c r="B10" s="12" t="s">
        <v>28</v>
      </c>
      <c r="C10" s="93"/>
      <c r="D10" s="71"/>
      <c r="F10" s="23" t="s">
        <v>6</v>
      </c>
      <c r="G10" s="24" t="e">
        <f>C15/(C19+C20+C21)</f>
        <v>#DIV/0!</v>
      </c>
      <c r="H10" s="28" t="e">
        <f>D15/(D19+D20+D21)</f>
        <v>#DIV/0!</v>
      </c>
    </row>
    <row r="11" spans="1:10" x14ac:dyDescent="0.25">
      <c r="B11" s="12" t="s">
        <v>1</v>
      </c>
      <c r="C11" s="93">
        <f>SUM(C12:C15)</f>
        <v>0</v>
      </c>
      <c r="D11" s="72">
        <f>SUM(D12:D15)</f>
        <v>0</v>
      </c>
      <c r="F11" s="60" t="s">
        <v>34</v>
      </c>
      <c r="G11" s="66" t="e">
        <f>(C16-C17)/C16*100</f>
        <v>#DIV/0!</v>
      </c>
      <c r="H11" s="66" t="e">
        <f>(D16-D17)/D16*100</f>
        <v>#DIV/0!</v>
      </c>
    </row>
    <row r="12" spans="1:10" ht="15.75" thickBot="1" x14ac:dyDescent="0.3">
      <c r="B12" s="12" t="s">
        <v>7</v>
      </c>
      <c r="C12" s="93"/>
      <c r="D12" s="71"/>
      <c r="F12" s="27" t="s">
        <v>13</v>
      </c>
      <c r="G12" s="28" t="e">
        <f>(C33+C31)/C31</f>
        <v>#DIV/0!</v>
      </c>
      <c r="H12" s="28" t="e">
        <f>(D33+D31)/D31</f>
        <v>#DIV/0!</v>
      </c>
    </row>
    <row r="13" spans="1:10" x14ac:dyDescent="0.25">
      <c r="B13" s="12" t="s">
        <v>27</v>
      </c>
      <c r="C13" s="93"/>
      <c r="D13" s="71"/>
      <c r="F13" s="25" t="s">
        <v>17</v>
      </c>
      <c r="G13" s="26" t="e">
        <f>C14/(C27/365)</f>
        <v>#DIV/0!</v>
      </c>
      <c r="H13" s="53" t="e">
        <f>D14/(D27/365)</f>
        <v>#DIV/0!</v>
      </c>
    </row>
    <row r="14" spans="1:10" ht="17.25" x14ac:dyDescent="0.25">
      <c r="B14" s="12" t="s">
        <v>18</v>
      </c>
      <c r="C14" s="93"/>
      <c r="D14" s="71"/>
      <c r="F14" s="29" t="s">
        <v>19</v>
      </c>
      <c r="G14" s="30" t="e">
        <f>C12/(C27/365)</f>
        <v>#DIV/0!</v>
      </c>
      <c r="H14" s="54" t="e">
        <f>D12/(D27/365)</f>
        <v>#DIV/0!</v>
      </c>
      <c r="J14" s="58"/>
    </row>
    <row r="15" spans="1:10" ht="15.75" thickBot="1" x14ac:dyDescent="0.3">
      <c r="B15" s="13" t="s">
        <v>8</v>
      </c>
      <c r="C15" s="94"/>
      <c r="D15" s="73"/>
      <c r="F15" s="27" t="s">
        <v>20</v>
      </c>
      <c r="G15" s="31" t="e">
        <f>C19/(C27/365)</f>
        <v>#DIV/0!</v>
      </c>
      <c r="H15" s="55" t="e">
        <f>D19/(D27/365)</f>
        <v>#DIV/0!</v>
      </c>
    </row>
    <row r="16" spans="1:10" x14ac:dyDescent="0.25">
      <c r="B16" s="77" t="s">
        <v>9</v>
      </c>
      <c r="C16" s="92">
        <f>C9</f>
        <v>0</v>
      </c>
      <c r="D16" s="81">
        <f>D9</f>
        <v>0</v>
      </c>
      <c r="F16" s="60" t="s">
        <v>21</v>
      </c>
      <c r="G16" s="66" t="e">
        <f>(C32+C31*(1-0.22))/(C9)*100</f>
        <v>#DIV/0!</v>
      </c>
      <c r="H16" s="66" t="e">
        <f>(D32+D31*(1-0.22))/(D9)*100</f>
        <v>#DIV/0!</v>
      </c>
      <c r="J16" s="3"/>
    </row>
    <row r="17" spans="1:10" x14ac:dyDescent="0.25">
      <c r="B17" s="78" t="s">
        <v>10</v>
      </c>
      <c r="C17" s="95"/>
      <c r="D17" s="82"/>
      <c r="F17" s="29" t="s">
        <v>22</v>
      </c>
      <c r="G17" s="30" t="e">
        <f>C32/C17*100</f>
        <v>#DIV/0!</v>
      </c>
      <c r="H17" s="30" t="e">
        <f>D32/D17*100</f>
        <v>#DIV/0!</v>
      </c>
      <c r="J17" s="3"/>
    </row>
    <row r="18" spans="1:10" ht="15.75" thickBot="1" x14ac:dyDescent="0.3">
      <c r="B18" s="12" t="s">
        <v>12</v>
      </c>
      <c r="C18" s="93"/>
      <c r="D18" s="71"/>
      <c r="F18" s="27" t="s">
        <v>23</v>
      </c>
      <c r="G18" s="28" t="e">
        <f>(C33+C31)/C27*100</f>
        <v>#DIV/0!</v>
      </c>
      <c r="H18" s="28" t="e">
        <f>(D33+D31)/D27*100</f>
        <v>#DIV/0!</v>
      </c>
    </row>
    <row r="19" spans="1:10" ht="15.75" thickBot="1" x14ac:dyDescent="0.3">
      <c r="B19" s="12" t="s">
        <v>2</v>
      </c>
      <c r="C19" s="93"/>
      <c r="D19" s="71"/>
      <c r="F19" s="32" t="s">
        <v>24</v>
      </c>
      <c r="G19" s="33" t="e">
        <f>C29/C28*100</f>
        <v>#DIV/0!</v>
      </c>
      <c r="H19" s="33" t="e">
        <f>D29/D28*100</f>
        <v>#DIV/0!</v>
      </c>
    </row>
    <row r="20" spans="1:10" x14ac:dyDescent="0.25">
      <c r="A20" s="1"/>
      <c r="B20" s="12" t="s">
        <v>3</v>
      </c>
      <c r="C20" s="93"/>
      <c r="D20" s="71"/>
      <c r="F20" s="34" t="s">
        <v>15</v>
      </c>
      <c r="G20" s="35" t="e">
        <f>365/(C27/C9)</f>
        <v>#DIV/0!</v>
      </c>
      <c r="H20" s="56" t="e">
        <f>365/(D27/D9)</f>
        <v>#DIV/0!</v>
      </c>
    </row>
    <row r="21" spans="1:10" ht="15.75" thickBot="1" x14ac:dyDescent="0.3">
      <c r="A21" s="1"/>
      <c r="B21" s="14" t="s">
        <v>4</v>
      </c>
      <c r="C21" s="96"/>
      <c r="D21" s="74"/>
      <c r="F21" s="36" t="s">
        <v>11</v>
      </c>
      <c r="G21" s="37" t="e">
        <f>100*(C16-C17)/C17</f>
        <v>#DIV/0!</v>
      </c>
      <c r="H21" s="57" t="e">
        <f>100*(D16-D17)/D17</f>
        <v>#DIV/0!</v>
      </c>
    </row>
    <row r="22" spans="1:10" ht="31.5" customHeight="1" thickBot="1" x14ac:dyDescent="0.3">
      <c r="A22" s="1"/>
      <c r="B22" s="87" t="s">
        <v>50</v>
      </c>
      <c r="C22" s="97"/>
      <c r="D22" s="90"/>
      <c r="F22" s="88" t="s">
        <v>49</v>
      </c>
      <c r="G22" s="89" t="e">
        <f>100*C10/(C16-C19-C20-C21)</f>
        <v>#DIV/0!</v>
      </c>
      <c r="H22" s="89" t="e">
        <f>100*D10/(D16-D19-D20-D21)</f>
        <v>#DIV/0!</v>
      </c>
    </row>
    <row r="23" spans="1:10" ht="15.75" thickBot="1" x14ac:dyDescent="0.3">
      <c r="C23" s="63"/>
      <c r="D23" s="63"/>
      <c r="F23" s="61" t="s">
        <v>38</v>
      </c>
      <c r="G23" s="67" t="e">
        <f>C6/C9</f>
        <v>#DIV/0!</v>
      </c>
      <c r="H23" s="67" t="e">
        <f>D6/D9</f>
        <v>#DIV/0!</v>
      </c>
    </row>
    <row r="24" spans="1:10" ht="15.75" thickBot="1" x14ac:dyDescent="0.3">
      <c r="B24" s="10" t="s">
        <v>32</v>
      </c>
      <c r="C24" s="91">
        <f>C8</f>
        <v>2013</v>
      </c>
      <c r="D24" s="64">
        <f>D8</f>
        <v>2014</v>
      </c>
      <c r="F24" s="4"/>
      <c r="G24" s="5"/>
      <c r="H24" s="6"/>
    </row>
    <row r="25" spans="1:10" ht="15.75" thickBot="1" x14ac:dyDescent="0.3">
      <c r="B25" s="11" t="s">
        <v>29</v>
      </c>
      <c r="C25" s="98"/>
      <c r="D25" s="69"/>
      <c r="F25" s="51"/>
      <c r="G25" s="38" t="s">
        <v>40</v>
      </c>
      <c r="H25" s="39" t="s">
        <v>40</v>
      </c>
    </row>
    <row r="26" spans="1:10" x14ac:dyDescent="0.25">
      <c r="B26" s="12" t="s">
        <v>48</v>
      </c>
      <c r="C26" s="93"/>
      <c r="D26" s="71"/>
      <c r="F26" s="40" t="s">
        <v>39</v>
      </c>
      <c r="G26" s="41" t="e">
        <f>IF(G11&lt;=85,1,0)</f>
        <v>#DIV/0!</v>
      </c>
      <c r="H26" s="42" t="e">
        <f>IF(H11&lt;=85,2,0)</f>
        <v>#DIV/0!</v>
      </c>
    </row>
    <row r="27" spans="1:10" x14ac:dyDescent="0.25">
      <c r="B27" s="15" t="s">
        <v>30</v>
      </c>
      <c r="C27" s="99">
        <f>SUM(C25:C26)</f>
        <v>0</v>
      </c>
      <c r="D27" s="75">
        <f>SUM(D25:D26)</f>
        <v>0</v>
      </c>
      <c r="F27" s="43" t="s">
        <v>21</v>
      </c>
      <c r="G27" s="44" t="e">
        <f>IF(G16&gt;=2,1,0)</f>
        <v>#DIV/0!</v>
      </c>
      <c r="H27" s="45" t="e">
        <f>IF(H16&gt;=2,2,0)</f>
        <v>#DIV/0!</v>
      </c>
    </row>
    <row r="28" spans="1:10" ht="15.75" thickBot="1" x14ac:dyDescent="0.3">
      <c r="B28" s="12" t="s">
        <v>26</v>
      </c>
      <c r="C28" s="93"/>
      <c r="D28" s="70"/>
      <c r="F28" s="46" t="s">
        <v>38</v>
      </c>
      <c r="G28" s="47" t="e">
        <f>IF(G23&lt;=0.6,1,0)</f>
        <v>#DIV/0!</v>
      </c>
      <c r="H28" s="48" t="e">
        <f>IF(H23&lt;=0.6,2,0)</f>
        <v>#DIV/0!</v>
      </c>
    </row>
    <row r="29" spans="1:10" ht="15.75" thickBot="1" x14ac:dyDescent="0.3">
      <c r="B29" s="12" t="s">
        <v>25</v>
      </c>
      <c r="C29" s="93"/>
      <c r="D29" s="70"/>
      <c r="F29" s="51"/>
      <c r="G29" s="51"/>
      <c r="H29" s="51"/>
    </row>
    <row r="30" spans="1:10" ht="15.75" thickBot="1" x14ac:dyDescent="0.3">
      <c r="B30" s="12" t="s">
        <v>33</v>
      </c>
      <c r="C30" s="93"/>
      <c r="D30" s="71"/>
      <c r="F30" s="51"/>
      <c r="G30" s="49" t="s">
        <v>41</v>
      </c>
      <c r="H30" s="50" t="e">
        <f>SUM(H26:H28)</f>
        <v>#DIV/0!</v>
      </c>
    </row>
    <row r="31" spans="1:10" ht="15.75" thickBot="1" x14ac:dyDescent="0.3">
      <c r="B31" s="79" t="s">
        <v>14</v>
      </c>
      <c r="C31" s="100"/>
      <c r="D31" s="83"/>
      <c r="G31" s="7" t="e">
        <f>IF(H30&lt;=3,"Žadatel nesplnil kritéria přijatelnosti","Žadatel splnil kritéria přijatelnosti")</f>
        <v>#DIV/0!</v>
      </c>
    </row>
    <row r="32" spans="1:10" ht="15.75" thickBot="1" x14ac:dyDescent="0.3">
      <c r="B32" s="16" t="s">
        <v>46</v>
      </c>
      <c r="C32" s="92"/>
      <c r="D32" s="84"/>
      <c r="F32" s="7" t="s">
        <v>45</v>
      </c>
    </row>
    <row r="33" spans="2:8" ht="15.75" thickBot="1" x14ac:dyDescent="0.3">
      <c r="B33" s="112" t="s">
        <v>47</v>
      </c>
      <c r="C33" s="96"/>
      <c r="D33" s="76"/>
      <c r="F33" s="103"/>
      <c r="G33" s="104"/>
      <c r="H33" s="105"/>
    </row>
    <row r="34" spans="2:8" x14ac:dyDescent="0.25">
      <c r="C34" s="63"/>
      <c r="D34" s="63"/>
      <c r="F34" s="106"/>
      <c r="G34" s="107"/>
      <c r="H34" s="108"/>
    </row>
    <row r="35" spans="2:8" ht="15.75" thickBot="1" x14ac:dyDescent="0.3">
      <c r="B35" s="59"/>
      <c r="C35" s="65"/>
      <c r="D35" s="65"/>
      <c r="F35" s="109"/>
      <c r="G35" s="110"/>
      <c r="H35" s="111"/>
    </row>
    <row r="36" spans="2:8" ht="15.75" customHeight="1" x14ac:dyDescent="0.25">
      <c r="F36" s="85"/>
      <c r="G36" s="85"/>
      <c r="H36" s="85"/>
    </row>
    <row r="37" spans="2:8" x14ac:dyDescent="0.25">
      <c r="B37" s="52" t="s">
        <v>44</v>
      </c>
    </row>
    <row r="38" spans="2:8" x14ac:dyDescent="0.25">
      <c r="B38" s="52" t="s">
        <v>52</v>
      </c>
    </row>
    <row r="39" spans="2:8" x14ac:dyDescent="0.25">
      <c r="B39" s="52" t="s">
        <v>51</v>
      </c>
    </row>
  </sheetData>
  <sheetProtection algorithmName="SHA-512" hashValue="cWi2NCtz8ddmrCPQF+dFwDA3g8buBjQk8cHxBOFbjkxBurtyts1IB8Pvw27JcB3qeAvVkXvMkoTq6SdBX1RzoA==" saltValue="WNT0LOx2DqQkf1Y6Sad46A==" spinCount="100000" sheet="1" objects="1" scenarios="1" selectLockedCells="1"/>
  <mergeCells count="3">
    <mergeCell ref="C4:D4"/>
    <mergeCell ref="C5:D5"/>
    <mergeCell ref="F33:H35"/>
  </mergeCells>
  <phoneticPr fontId="0" type="noConversion"/>
  <conditionalFormatting sqref="G26:H28">
    <cfRule type="colorScale" priority="34">
      <colorScale>
        <cfvo type="num" val="0"/>
        <cfvo type="num" val="1"/>
        <color theme="5" tint="0.39997558519241921"/>
        <color rgb="FFA1FBA3"/>
      </colorScale>
    </cfRule>
    <cfRule type="cellIs" dxfId="11" priority="35" stopIfTrue="1" operator="equal">
      <formula>0</formula>
    </cfRule>
    <cfRule type="cellIs" dxfId="10" priority="36" stopIfTrue="1" operator="equal">
      <formula>1</formula>
    </cfRule>
  </conditionalFormatting>
  <conditionalFormatting sqref="H30">
    <cfRule type="cellIs" dxfId="9" priority="17" stopIfTrue="1" operator="greaterThanOrEqual">
      <formula>4</formula>
    </cfRule>
    <cfRule type="cellIs" dxfId="8" priority="18" stopIfTrue="1" operator="lessThan">
      <formula>4</formula>
    </cfRule>
  </conditionalFormatting>
  <conditionalFormatting sqref="G11:H11">
    <cfRule type="cellIs" dxfId="7" priority="15" stopIfTrue="1" operator="lessThanOrEqual">
      <formula>85</formula>
    </cfRule>
    <cfRule type="cellIs" dxfId="6" priority="16" stopIfTrue="1" operator="greaterThan">
      <formula>85</formula>
    </cfRule>
  </conditionalFormatting>
  <conditionalFormatting sqref="G23:H23">
    <cfRule type="cellIs" dxfId="5" priority="11" stopIfTrue="1" operator="lessThanOrEqual">
      <formula>0.6</formula>
    </cfRule>
    <cfRule type="cellIs" dxfId="4" priority="12" stopIfTrue="1" operator="greaterThan">
      <formula>0.6</formula>
    </cfRule>
  </conditionalFormatting>
  <conditionalFormatting sqref="G16:H16">
    <cfRule type="cellIs" dxfId="3" priority="7" stopIfTrue="1" operator="greaterThanOrEqual">
      <formula>2</formula>
    </cfRule>
    <cfRule type="cellIs" dxfId="2" priority="8" stopIfTrue="1" operator="lessThan">
      <formula>2</formula>
    </cfRule>
  </conditionalFormatting>
  <conditionalFormatting sqref="G31">
    <cfRule type="cellIs" dxfId="1" priority="1" stopIfTrue="1" operator="equal">
      <formula>"Žadatel splnil kritéria přijatelnosti"</formula>
    </cfRule>
    <cfRule type="cellIs" dxfId="0" priority="2" stopIfTrue="1" operator="equal">
      <formula>"Žadatel nesplnil kritéria přijatelnosti"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Smucr</dc:creator>
  <cp:lastModifiedBy>uzivatel</cp:lastModifiedBy>
  <cp:lastPrinted>2010-04-29T08:38:30Z</cp:lastPrinted>
  <dcterms:created xsi:type="dcterms:W3CDTF">2010-04-08T17:31:53Z</dcterms:created>
  <dcterms:modified xsi:type="dcterms:W3CDTF">2015-06-05T08:33:29Z</dcterms:modified>
</cp:coreProperties>
</file>